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N\Desktop\ОЦЕНКА КАЧЕСТВА 2024\"/>
    </mc:Choice>
  </mc:AlternateContent>
  <bookViews>
    <workbookView xWindow="0" yWindow="0" windowWidth="13320" windowHeight="11190"/>
  </bookViews>
  <sheets>
    <sheet name="Лист 1" sheetId="1" r:id="rId1"/>
    <sheet name="Лист1" sheetId="2" r:id="rId2"/>
  </sheets>
  <definedNames>
    <definedName name="_xlnm.Print_Titles" localSheetId="0">'Лист 1'!$A:$B</definedName>
  </definedNames>
  <calcPr calcId="162913"/>
</workbook>
</file>

<file path=xl/calcChain.xml><?xml version="1.0" encoding="utf-8"?>
<calcChain xmlns="http://schemas.openxmlformats.org/spreadsheetml/2006/main">
  <c r="AN7" i="1" l="1"/>
  <c r="AM11" i="1"/>
  <c r="AN11" i="1" s="1"/>
  <c r="AM10" i="1"/>
  <c r="AN10" i="1" s="1"/>
  <c r="AM9" i="1"/>
  <c r="AN9" i="1" s="1"/>
  <c r="AM8" i="1"/>
  <c r="AN8" i="1" s="1"/>
  <c r="AM7" i="1"/>
  <c r="AM6" i="1"/>
  <c r="AN6" i="1" s="1"/>
  <c r="AM5" i="1"/>
  <c r="AN5" i="1" s="1"/>
  <c r="AM4" i="1"/>
  <c r="AN4" i="1" s="1"/>
  <c r="AF9" i="1" l="1"/>
  <c r="AF8" i="1"/>
  <c r="AF7" i="1"/>
  <c r="AF6" i="1"/>
  <c r="AF5" i="1"/>
  <c r="AF4" i="1"/>
  <c r="AF11" i="1"/>
  <c r="AF10" i="1"/>
  <c r="AB4" i="1"/>
  <c r="X5" i="1"/>
  <c r="X6" i="1"/>
  <c r="X7" i="1"/>
  <c r="X8" i="1"/>
  <c r="X9" i="1"/>
  <c r="X10" i="1"/>
  <c r="X11" i="1"/>
  <c r="X4" i="1"/>
  <c r="S10" i="1"/>
  <c r="S8" i="1"/>
  <c r="S5" i="1"/>
  <c r="S6" i="1"/>
  <c r="S7" i="1"/>
  <c r="S9" i="1"/>
  <c r="S11" i="1"/>
  <c r="S4" i="1"/>
  <c r="H11" i="1"/>
  <c r="H10" i="1"/>
  <c r="H9" i="1"/>
  <c r="H8" i="1"/>
  <c r="H7" i="1"/>
  <c r="H6" i="1"/>
  <c r="H5" i="1"/>
  <c r="H4" i="1"/>
  <c r="I4" i="1" l="1"/>
  <c r="Y7" i="1"/>
  <c r="T7" i="1"/>
  <c r="I11" i="1"/>
  <c r="I7" i="1"/>
  <c r="AG5" i="1"/>
  <c r="AG6" i="1"/>
  <c r="AG7" i="1"/>
  <c r="AG8" i="1"/>
  <c r="AG9" i="1"/>
  <c r="AG10" i="1"/>
  <c r="AG11" i="1"/>
  <c r="AG4" i="1"/>
  <c r="AB5" i="1"/>
  <c r="AC5" i="1" s="1"/>
  <c r="AB6" i="1"/>
  <c r="AC6" i="1" s="1"/>
  <c r="AB7" i="1"/>
  <c r="AC7" i="1" s="1"/>
  <c r="AB8" i="1"/>
  <c r="AC8" i="1" s="1"/>
  <c r="AB9" i="1"/>
  <c r="AC9" i="1" s="1"/>
  <c r="AB10" i="1"/>
  <c r="AC10" i="1" s="1"/>
  <c r="AB11" i="1"/>
  <c r="AC11" i="1" s="1"/>
  <c r="AC4" i="1"/>
  <c r="Y5" i="1"/>
  <c r="Y6" i="1"/>
  <c r="Y8" i="1"/>
  <c r="Y9" i="1"/>
  <c r="Y10" i="1"/>
  <c r="Y11" i="1"/>
  <c r="Y4" i="1"/>
  <c r="T5" i="1"/>
  <c r="T6" i="1"/>
  <c r="T8" i="1"/>
  <c r="T9" i="1"/>
  <c r="T10" i="1"/>
  <c r="T11" i="1"/>
  <c r="T4" i="1"/>
  <c r="I5" i="1"/>
  <c r="AR5" i="1" s="1"/>
  <c r="I6" i="1"/>
  <c r="I8" i="1"/>
  <c r="I9" i="1"/>
  <c r="I10" i="1"/>
  <c r="AR9" i="1" l="1"/>
  <c r="AR7" i="1"/>
  <c r="AR6" i="1"/>
  <c r="AR4" i="1"/>
  <c r="AR11" i="1"/>
  <c r="AR10" i="1"/>
  <c r="AR8" i="1"/>
</calcChain>
</file>

<file path=xl/sharedStrings.xml><?xml version="1.0" encoding="utf-8"?>
<sst xmlns="http://schemas.openxmlformats.org/spreadsheetml/2006/main" count="69" uniqueCount="69">
  <si>
    <t>максимум</t>
  </si>
  <si>
    <t>№ п/п</t>
  </si>
  <si>
    <t>2-Наименование поселения</t>
  </si>
  <si>
    <t>с/п "Абагайтуйское"</t>
  </si>
  <si>
    <t>г/п "Забайкальское"</t>
  </si>
  <si>
    <t>с/п "Билитуйское"</t>
  </si>
  <si>
    <t>с/п "Даурское"</t>
  </si>
  <si>
    <t>с/п "Красновеликанское"</t>
  </si>
  <si>
    <t>с/п "Рудник-Абагайтуйское"</t>
  </si>
  <si>
    <t>с/п "Степное"</t>
  </si>
  <si>
    <t>с/п "Черно-Озерское"</t>
  </si>
  <si>
    <t>1.</t>
  </si>
  <si>
    <t>2.</t>
  </si>
  <si>
    <t>3.</t>
  </si>
  <si>
    <t>4.</t>
  </si>
  <si>
    <t>5.</t>
  </si>
  <si>
    <t>6.</t>
  </si>
  <si>
    <t>7.</t>
  </si>
  <si>
    <t>8.</t>
  </si>
  <si>
    <t>ИТОГО СТЕПЕНЬ качества</t>
  </si>
  <si>
    <t>38-Итоговая оценка</t>
  </si>
  <si>
    <t>39-Степень качества</t>
  </si>
  <si>
    <t>40-Снижение оценки 1 (к гр.35)</t>
  </si>
  <si>
    <t>41-Снижение оценки 1 (к гр.36)</t>
  </si>
  <si>
    <t>42-Снижение оценки 1 (к гр.37)</t>
  </si>
  <si>
    <t>43-Итоговая оценка после снижения</t>
  </si>
  <si>
    <t>1.1. -Изм. бюджета пос. по налоговым и неналоговым доходам к первонач.утв.уровню</t>
  </si>
  <si>
    <t>1.3 Отношение дефицитта бюджета поселения к доходам бюджета поселения</t>
  </si>
  <si>
    <t>2.3. Отсутствие заблокированных счетов на 1-е число квартала отчетного финансового года</t>
  </si>
  <si>
    <t>ОЦЕНКА ПО IV ГРУППЕ</t>
  </si>
  <si>
    <t>Удельный вес по IV группе</t>
  </si>
  <si>
    <t>Удельный вес по III руппе</t>
  </si>
  <si>
    <t>ОЦЕНКА ПО III ГРУППЕ</t>
  </si>
  <si>
    <t>ОЦЕНКА ПО I ГРУППЕ</t>
  </si>
  <si>
    <t>Удельный вес по I руппе</t>
  </si>
  <si>
    <t>ОЦЕНКА ПО II ГРУППЕ</t>
  </si>
  <si>
    <t>Удельный вес по II руппе</t>
  </si>
  <si>
    <t>ОЦЕНКА ПО V ГРУППЕ</t>
  </si>
  <si>
    <t>1. Соблюдение органами местного самоуправления поселений нормативов на содержание органов местного самоуправления поселений, утвержденных правовым актом муниципального района</t>
  </si>
  <si>
    <t>1.2. -Отклонение уточненного объема расходов бюджета поселения за счет средств местного бюджета к первоначально утвержденному объему расходов</t>
  </si>
  <si>
    <t xml:space="preserve">1.4 Обеспечение отрожения в первоначально утвержденном бюджете поселения ( в источниках финансирования дефицита бюджета) ассигнований на погашение бюджетных кредитов (полученных из районного бюджета) в соответствии с утвержденными графиками возврата средств </t>
  </si>
  <si>
    <t>1.5 Оптимальное количество внесений изменений в решение о бюджете поселений на текущий финансовый год (на текущий финансовый год и плановый период)</t>
  </si>
  <si>
    <t xml:space="preserve">2.1. Снижение просроченной кредиторской задолженности бюджета поселения по вопросм местного значения </t>
  </si>
  <si>
    <t xml:space="preserve">2.2. Не превышение кредиторской задолженности по первоочередным расходам, осуществляемым за счет средств местного бюджета, 50 % месячного объема по состоянию на конец отчетного финансового года </t>
  </si>
  <si>
    <t>2,0 ( в т.ч. По каждому обязательству по 1,0)</t>
  </si>
  <si>
    <t xml:space="preserve">2.4. Снижение кредиторской задолженности бюджета поселения по вопросам местного значения, не относящимся к первоочередным расходным обязательствам </t>
  </si>
  <si>
    <t xml:space="preserve">2.5. Прирост объема доходов автономных и бюджетных учреждений от приносящей доход деятельности </t>
  </si>
  <si>
    <t xml:space="preserve">2.6. Доля бюджетных средств, израсходованных с нарушением, выявленных контрольными органами в общем объеме проверенных средств бюджета поселения </t>
  </si>
  <si>
    <t xml:space="preserve">2.7. Динамика поступлений по налоговым и неналоговым доходам в бюджет поселения </t>
  </si>
  <si>
    <t xml:space="preserve">2.8. Отклонение объема расходов бюджета поселения в IV квартале от среднего объема расходов за I-III кварталы (без учета субсидий, субвенций и иных межбюджетных трансфертов, имеющих целевое назначение, поступивших из местного, краевого и федерального бюджетов, а также капитальных вложений в объекты капитального строительства муниципальной собственности и приобретение объектов недвижимого имущества в поселение </t>
  </si>
  <si>
    <t xml:space="preserve">2.9. Темп роста среднедушевых расходов бюджета поселения на содержание органов местного самоуправления </t>
  </si>
  <si>
    <t xml:space="preserve">3.1. Просроченная задолженность по долговым обязательствам поселения </t>
  </si>
  <si>
    <t xml:space="preserve">3.2. Выполнение условий реструктуризации бюджетных кредитов поселения </t>
  </si>
  <si>
    <t xml:space="preserve">3.3.  Темп роста муниципального долга </t>
  </si>
  <si>
    <t xml:space="preserve">4.1. Доля средств местного бюджета, представленных на поддержку местных инициатив и (или) самообложения граждан, в общем объеме реализованного проекта на поддержку местных инициатив (мероприятий) </t>
  </si>
  <si>
    <t>4.2. Проведение контроля за соблюдением органами местного самоуправления поселения нормативов формирования расходов на оплату труда депутатов, выборных должностных лиц местного самоуправления, осуществляющих свои полномочия на постоянной основе, муниципальных служащих и (или) содержание органов местного самоуправления, установленных органом местного самоуправления. Принятия мер в соответствии с заключенными соглашениями</t>
  </si>
  <si>
    <t xml:space="preserve">5.1. Доля муниципальных учреждений, выполнивших муниципальное задание на 100%, в общем количестве муниципальных учреждений, которым установлены муниципальные задания </t>
  </si>
  <si>
    <t>5.2 Выполнение указов Президента Российской Федерации от 07 мая 2012 года - сохранение достигнутых в 2019 году целевых значений показателей по заработной плате отдельных категорий работников муниципальных учреждений, втом числе: в сфере культуры</t>
  </si>
  <si>
    <t xml:space="preserve">6.1.  Размещение на официальных сайтах органов местного самоуправления поселений решений поселений о бюджете, об исполнении бюджета, ежеквартальных сведений о ходе исполнения местного бюджета </t>
  </si>
  <si>
    <t>6.2. Проведение публичных слушаний по проекту бюджета поселения и проекту отчета об исполнении бюджета в соответствии с установленным порядком и размещение на официальных сайтах органов местного самоуправления поселений итоговых документов (протоколов) по результатам публичных слушаний</t>
  </si>
  <si>
    <t xml:space="preserve">6.3. Соответствие данных об исполнении местного бюджета в ПК "Бюджет - Смарт Про" представленной отчетности (ф.053117) по итогам отчетного финансового года (до видов расходов) </t>
  </si>
  <si>
    <t xml:space="preserve">6.4. Своевременность предоставления бюджетной отчетности в Комитет по финансам </t>
  </si>
  <si>
    <t>6.5. Размещение информации на едином портале бюджетной системы Российской Федерации "Электронный бюджет" (далее - единый портал) в соответствии с приказом Министерства Финансов Российской Федерации от 28 декабря 2016 года №243н "О сосаве и порядке размещения и предоставления информации на едином порталебюджетной системы Российской Федерации"</t>
  </si>
  <si>
    <t xml:space="preserve">2. Вып. усл., подписанных пос. в согл. о мерах по осущ-ю мер, по социально - экономическому развитию и оздоровлению муниципальных финансов </t>
  </si>
  <si>
    <t>3.  Отношение дефицита поселения к общему годовому доходов бюджета без учета объема безвозмездных поступлений в отчетном финансовом году</t>
  </si>
  <si>
    <t>ОЦЕНКА ПО VI ГРУППЕ</t>
  </si>
  <si>
    <t xml:space="preserve">Удельный вес по VI группе </t>
  </si>
  <si>
    <t>Удельный вес по V группе</t>
  </si>
  <si>
    <t>Оценка качества управления муниципальными финансами в поселениях муниципального района "Забайкальский район"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</si>
</sst>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0.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 applyAlignment="1"/>
    <xf numFmtId="0" fontId="0" fillId="2" borderId="0" xfId="0" applyFill="1" applyAlignment="1"/>
    <xf numFmtId="0" fontId="1" fillId="2" borderId="0" xfId="0" applyFont="1" applyFill="1" applyAlignment="1"/>
    <xf numFmtId="0" fontId="0" fillId="2" borderId="0" xfId="0" applyFill="1"/>
    <xf numFmtId="49" fontId="2" fillId="2" borderId="8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49" fontId="0" fillId="2" borderId="8" xfId="0" applyNumberFormat="1" applyFont="1" applyFill="1" applyBorder="1" applyAlignment="1">
      <alignment horizontal="left" wrapText="1"/>
    </xf>
    <xf numFmtId="164" fontId="0" fillId="2" borderId="8" xfId="0" applyNumberForma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49" fontId="0" fillId="2" borderId="9" xfId="0" applyNumberFormat="1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 vertical="center" wrapText="1"/>
    </xf>
    <xf numFmtId="164" fontId="0" fillId="2" borderId="13" xfId="0" applyNumberFormat="1" applyFill="1" applyBorder="1" applyAlignment="1">
      <alignment horizontal="right"/>
    </xf>
    <xf numFmtId="165" fontId="1" fillId="2" borderId="3" xfId="0" applyNumberFormat="1" applyFont="1" applyFill="1" applyBorder="1" applyAlignment="1">
      <alignment horizontal="center"/>
    </xf>
    <xf numFmtId="165" fontId="1" fillId="2" borderId="4" xfId="0" applyNumberFormat="1" applyFont="1" applyFill="1" applyBorder="1" applyAlignment="1">
      <alignment horizontal="center"/>
    </xf>
    <xf numFmtId="0" fontId="6" fillId="2" borderId="0" xfId="0" applyFont="1" applyFill="1" applyAlignment="1"/>
    <xf numFmtId="164" fontId="4" fillId="2" borderId="8" xfId="0" applyNumberFormat="1" applyFont="1" applyFill="1" applyBorder="1" applyAlignment="1">
      <alignment horizontal="right"/>
    </xf>
    <xf numFmtId="49" fontId="2" fillId="2" borderId="16" xfId="0" applyNumberFormat="1" applyFont="1" applyFill="1" applyBorder="1" applyAlignment="1">
      <alignment horizontal="center" vertical="center" wrapText="1"/>
    </xf>
    <xf numFmtId="164" fontId="0" fillId="2" borderId="15" xfId="0" applyNumberFormat="1" applyFill="1" applyBorder="1" applyAlignment="1">
      <alignment horizontal="right"/>
    </xf>
    <xf numFmtId="165" fontId="1" fillId="2" borderId="7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/>
    </xf>
    <xf numFmtId="164" fontId="4" fillId="2" borderId="9" xfId="0" applyNumberFormat="1" applyFont="1" applyFill="1" applyBorder="1" applyAlignment="1">
      <alignment horizontal="right"/>
    </xf>
    <xf numFmtId="165" fontId="1" fillId="2" borderId="18" xfId="0" applyNumberFormat="1" applyFont="1" applyFill="1" applyBorder="1" applyAlignment="1">
      <alignment horizont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 wrapText="1"/>
    </xf>
    <xf numFmtId="164" fontId="4" fillId="2" borderId="14" xfId="0" applyNumberFormat="1" applyFont="1" applyFill="1" applyBorder="1" applyAlignment="1">
      <alignment horizontal="right"/>
    </xf>
    <xf numFmtId="164" fontId="5" fillId="2" borderId="15" xfId="0" applyNumberFormat="1" applyFont="1" applyFill="1" applyBorder="1" applyAlignment="1">
      <alignment horizontal="right"/>
    </xf>
    <xf numFmtId="165" fontId="1" fillId="2" borderId="5" xfId="0" applyNumberFormat="1" applyFont="1" applyFill="1" applyBorder="1" applyAlignment="1">
      <alignment horizontal="center"/>
    </xf>
    <xf numFmtId="165" fontId="1" fillId="2" borderId="6" xfId="0" applyNumberFormat="1" applyFont="1" applyFill="1" applyBorder="1" applyAlignment="1">
      <alignment horizontal="center"/>
    </xf>
    <xf numFmtId="49" fontId="2" fillId="2" borderId="19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right"/>
    </xf>
    <xf numFmtId="2" fontId="1" fillId="2" borderId="5" xfId="0" applyNumberFormat="1" applyFont="1" applyFill="1" applyBorder="1" applyAlignment="1">
      <alignment horizontal="center"/>
    </xf>
    <xf numFmtId="0" fontId="2" fillId="2" borderId="11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wrapText="1"/>
    </xf>
    <xf numFmtId="2" fontId="1" fillId="2" borderId="4" xfId="0" applyNumberFormat="1" applyFont="1" applyFill="1" applyBorder="1" applyAlignment="1">
      <alignment horizontal="center"/>
    </xf>
    <xf numFmtId="0" fontId="2" fillId="2" borderId="17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164" fontId="4" fillId="2" borderId="0" xfId="0" applyNumberFormat="1" applyFont="1" applyFill="1" applyBorder="1" applyAlignment="1">
      <alignment horizontal="right"/>
    </xf>
    <xf numFmtId="165" fontId="1" fillId="2" borderId="2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2"/>
  <sheetViews>
    <sheetView tabSelected="1" zoomScaleNormal="100" workbookViewId="0">
      <pane xSplit="2" ySplit="3" topLeftCell="AG4" activePane="bottomRight" state="frozen"/>
      <selection pane="topRight" activeCell="C1" sqref="C1"/>
      <selection pane="bottomLeft" activeCell="A7" sqref="A7"/>
      <selection pane="bottomRight" activeCell="AX8" sqref="AX8"/>
    </sheetView>
  </sheetViews>
  <sheetFormatPr defaultRowHeight="15" x14ac:dyDescent="0.25"/>
  <cols>
    <col min="1" max="1" width="8.7109375" style="4" customWidth="1"/>
    <col min="2" max="2" width="28.28515625" style="4" customWidth="1"/>
    <col min="3" max="3" width="12.5703125" style="4" customWidth="1"/>
    <col min="4" max="4" width="12" style="4" customWidth="1"/>
    <col min="5" max="5" width="11.5703125" style="4" customWidth="1"/>
    <col min="6" max="6" width="17.42578125" style="4" customWidth="1"/>
    <col min="7" max="7" width="12.140625" style="4" customWidth="1"/>
    <col min="8" max="8" width="20" style="4" customWidth="1"/>
    <col min="9" max="9" width="12.28515625" style="4" customWidth="1"/>
    <col min="10" max="10" width="12.85546875" style="4" customWidth="1"/>
    <col min="11" max="11" width="11.140625" style="4" customWidth="1"/>
    <col min="12" max="12" width="12.28515625" style="4" customWidth="1"/>
    <col min="13" max="14" width="15.140625" style="4" customWidth="1"/>
    <col min="15" max="18" width="19.5703125" style="4" customWidth="1"/>
    <col min="19" max="19" width="11.140625" style="4" customWidth="1"/>
    <col min="20" max="20" width="11.85546875" style="4" customWidth="1"/>
    <col min="21" max="23" width="13" style="4" customWidth="1"/>
    <col min="24" max="24" width="12" style="4" customWidth="1"/>
    <col min="25" max="25" width="11.85546875" style="4" customWidth="1"/>
    <col min="26" max="27" width="15.85546875" style="4" customWidth="1"/>
    <col min="28" max="28" width="12.28515625" style="4" customWidth="1"/>
    <col min="29" max="29" width="11.7109375" style="4" customWidth="1"/>
    <col min="30" max="31" width="15.85546875" style="4" customWidth="1"/>
    <col min="32" max="32" width="12.28515625" style="4" customWidth="1"/>
    <col min="33" max="41" width="11.140625" style="4" customWidth="1"/>
    <col min="42" max="43" width="15.85546875" style="4" customWidth="1"/>
    <col min="44" max="45" width="12.7109375" style="4" customWidth="1"/>
    <col min="46" max="48" width="13.28515625" style="4" customWidth="1"/>
    <col min="49" max="49" width="12" style="12" customWidth="1"/>
    <col min="50" max="50" width="9.28515625" style="12" customWidth="1"/>
    <col min="51" max="16384" width="9.140625" style="4"/>
  </cols>
  <sheetData>
    <row r="1" spans="1:5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3"/>
      <c r="AX1" s="3"/>
      <c r="AY1" s="2"/>
    </row>
    <row r="2" spans="1:51" ht="19.5" thickBot="1" x14ac:dyDescent="0.35">
      <c r="A2" s="1"/>
      <c r="B2" s="20" t="s">
        <v>68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3"/>
      <c r="AX2" s="3"/>
      <c r="AY2" s="2"/>
    </row>
    <row r="3" spans="1:51" s="6" customFormat="1" ht="409.5" x14ac:dyDescent="0.2">
      <c r="A3" s="5" t="s">
        <v>1</v>
      </c>
      <c r="B3" s="13" t="s">
        <v>2</v>
      </c>
      <c r="C3" s="29" t="s">
        <v>26</v>
      </c>
      <c r="D3" s="29" t="s">
        <v>39</v>
      </c>
      <c r="E3" s="29" t="s">
        <v>27</v>
      </c>
      <c r="F3" s="40" t="s">
        <v>40</v>
      </c>
      <c r="G3" s="29" t="s">
        <v>41</v>
      </c>
      <c r="H3" s="29" t="s">
        <v>33</v>
      </c>
      <c r="I3" s="30" t="s">
        <v>34</v>
      </c>
      <c r="J3" s="29" t="s">
        <v>42</v>
      </c>
      <c r="K3" s="29" t="s">
        <v>43</v>
      </c>
      <c r="L3" s="29" t="s">
        <v>28</v>
      </c>
      <c r="M3" s="29" t="s">
        <v>45</v>
      </c>
      <c r="N3" s="29" t="s">
        <v>46</v>
      </c>
      <c r="O3" s="29" t="s">
        <v>47</v>
      </c>
      <c r="P3" s="29" t="s">
        <v>48</v>
      </c>
      <c r="Q3" s="40" t="s">
        <v>49</v>
      </c>
      <c r="R3" s="29" t="s">
        <v>50</v>
      </c>
      <c r="S3" s="29" t="s">
        <v>35</v>
      </c>
      <c r="T3" s="30" t="s">
        <v>36</v>
      </c>
      <c r="U3" s="29" t="s">
        <v>51</v>
      </c>
      <c r="V3" s="29" t="s">
        <v>52</v>
      </c>
      <c r="W3" s="29" t="s">
        <v>53</v>
      </c>
      <c r="X3" s="29" t="s">
        <v>32</v>
      </c>
      <c r="Y3" s="30" t="s">
        <v>31</v>
      </c>
      <c r="Z3" s="29" t="s">
        <v>54</v>
      </c>
      <c r="AA3" s="40" t="s">
        <v>55</v>
      </c>
      <c r="AB3" s="29" t="s">
        <v>29</v>
      </c>
      <c r="AC3" s="30" t="s">
        <v>30</v>
      </c>
      <c r="AD3" s="16" t="s">
        <v>56</v>
      </c>
      <c r="AE3" s="29" t="s">
        <v>57</v>
      </c>
      <c r="AF3" s="29" t="s">
        <v>37</v>
      </c>
      <c r="AG3" s="30" t="s">
        <v>67</v>
      </c>
      <c r="AH3" s="31" t="s">
        <v>58</v>
      </c>
      <c r="AI3" s="43" t="s">
        <v>59</v>
      </c>
      <c r="AJ3" s="43" t="s">
        <v>60</v>
      </c>
      <c r="AK3" s="43" t="s">
        <v>61</v>
      </c>
      <c r="AL3" s="43" t="s">
        <v>62</v>
      </c>
      <c r="AM3" s="43" t="s">
        <v>65</v>
      </c>
      <c r="AN3" s="43" t="s">
        <v>66</v>
      </c>
      <c r="AO3" s="31" t="s">
        <v>38</v>
      </c>
      <c r="AP3" s="25" t="s">
        <v>63</v>
      </c>
      <c r="AQ3" s="44" t="s">
        <v>64</v>
      </c>
      <c r="AR3" s="37" t="s">
        <v>20</v>
      </c>
      <c r="AS3" s="25" t="s">
        <v>21</v>
      </c>
      <c r="AT3" s="22" t="s">
        <v>22</v>
      </c>
      <c r="AU3" s="16" t="s">
        <v>23</v>
      </c>
      <c r="AV3" s="16" t="s">
        <v>24</v>
      </c>
      <c r="AW3" s="32" t="s">
        <v>25</v>
      </c>
      <c r="AX3" s="5" t="s">
        <v>19</v>
      </c>
    </row>
    <row r="4" spans="1:51" x14ac:dyDescent="0.25">
      <c r="A4" s="7" t="s">
        <v>11</v>
      </c>
      <c r="B4" s="14" t="s">
        <v>4</v>
      </c>
      <c r="C4" s="8">
        <v>0.2727</v>
      </c>
      <c r="D4" s="8">
        <v>0.48520000000000002</v>
      </c>
      <c r="E4" s="8">
        <v>0</v>
      </c>
      <c r="F4" s="8">
        <v>0</v>
      </c>
      <c r="G4" s="8">
        <v>0.33360000000000001</v>
      </c>
      <c r="H4" s="21">
        <f t="shared" ref="H4:H11" si="0">C4+D4+E4+F4+G4</f>
        <v>1.0914999999999999</v>
      </c>
      <c r="I4" s="33">
        <f t="shared" ref="I4:I11" si="1">H4*4.5</f>
        <v>4.9117499999999996</v>
      </c>
      <c r="J4" s="8">
        <v>0</v>
      </c>
      <c r="K4" s="8">
        <v>0</v>
      </c>
      <c r="L4" s="8">
        <v>0.5</v>
      </c>
      <c r="M4" s="8">
        <v>0</v>
      </c>
      <c r="N4" s="8">
        <v>0.98</v>
      </c>
      <c r="O4" s="8">
        <v>0</v>
      </c>
      <c r="P4" s="8">
        <v>1.2719</v>
      </c>
      <c r="Q4" s="8">
        <v>2.7945000000000002</v>
      </c>
      <c r="R4" s="8">
        <v>0.3145</v>
      </c>
      <c r="S4" s="21">
        <f>J4+K4+L4+M4+N4+O4+P4+Q4+R4</f>
        <v>5.8609</v>
      </c>
      <c r="T4" s="33">
        <f t="shared" ref="T4:T11" si="2">S4*10.5</f>
        <v>61.539450000000002</v>
      </c>
      <c r="U4" s="8">
        <v>1</v>
      </c>
      <c r="V4" s="8">
        <v>1</v>
      </c>
      <c r="W4" s="8">
        <v>0</v>
      </c>
      <c r="X4" s="21">
        <f>U4+V4+W4</f>
        <v>2</v>
      </c>
      <c r="Y4" s="33">
        <f t="shared" ref="Y4:Y11" si="3">X4*3.33</f>
        <v>6.66</v>
      </c>
      <c r="Z4" s="8">
        <v>0</v>
      </c>
      <c r="AA4" s="8">
        <v>0</v>
      </c>
      <c r="AB4" s="21">
        <f>Z4+AA4</f>
        <v>0</v>
      </c>
      <c r="AC4" s="33">
        <f t="shared" ref="AC4:AC11" si="4">AB4*2.5</f>
        <v>0</v>
      </c>
      <c r="AD4" s="17">
        <v>1</v>
      </c>
      <c r="AE4" s="8">
        <v>1</v>
      </c>
      <c r="AF4" s="21">
        <f t="shared" ref="AF4:AF11" si="5">AD4+AE4</f>
        <v>2</v>
      </c>
      <c r="AG4" s="33">
        <f t="shared" ref="AG4:AG11" si="6">AF4*2.5</f>
        <v>5</v>
      </c>
      <c r="AH4" s="27">
        <v>1</v>
      </c>
      <c r="AI4" s="27">
        <v>1</v>
      </c>
      <c r="AJ4" s="27">
        <v>1</v>
      </c>
      <c r="AK4" s="27">
        <v>1</v>
      </c>
      <c r="AL4" s="27">
        <v>1</v>
      </c>
      <c r="AM4" s="27">
        <f t="shared" ref="AM4:AM11" si="7">AH4+AI4+AJ4+AK4+AL4</f>
        <v>5</v>
      </c>
      <c r="AN4" s="27">
        <f t="shared" ref="AN4:AN11" si="8">AM4*1</f>
        <v>5</v>
      </c>
      <c r="AO4" s="27">
        <v>0</v>
      </c>
      <c r="AP4" s="27">
        <v>0</v>
      </c>
      <c r="AQ4" s="45">
        <v>6.2300000000000001E-2</v>
      </c>
      <c r="AR4" s="38">
        <f t="shared" ref="AR4:AR11" si="9">I4+T4+Y4+AC4+AG4+AN4</f>
        <v>83.111199999999997</v>
      </c>
      <c r="AS4" s="26">
        <v>2</v>
      </c>
      <c r="AT4" s="23">
        <v>0</v>
      </c>
      <c r="AU4" s="23">
        <v>0</v>
      </c>
      <c r="AV4" s="23">
        <v>0</v>
      </c>
      <c r="AW4" s="34">
        <v>83.450900000000004</v>
      </c>
      <c r="AX4" s="26">
        <v>2</v>
      </c>
    </row>
    <row r="5" spans="1:51" x14ac:dyDescent="0.25">
      <c r="A5" s="7" t="s">
        <v>12</v>
      </c>
      <c r="B5" s="14" t="s">
        <v>3</v>
      </c>
      <c r="C5" s="8">
        <v>-0.1014</v>
      </c>
      <c r="D5" s="8">
        <v>0.19950000000000001</v>
      </c>
      <c r="E5" s="8">
        <v>0</v>
      </c>
      <c r="F5" s="8">
        <v>0</v>
      </c>
      <c r="G5" s="8">
        <v>0.33360000000000001</v>
      </c>
      <c r="H5" s="21">
        <f t="shared" si="0"/>
        <v>0.43170000000000003</v>
      </c>
      <c r="I5" s="33">
        <f t="shared" si="1"/>
        <v>1.9426500000000002</v>
      </c>
      <c r="J5" s="8">
        <v>0</v>
      </c>
      <c r="K5" s="8">
        <v>1.5577000000000001</v>
      </c>
      <c r="L5" s="8">
        <v>0.5</v>
      </c>
      <c r="M5" s="8">
        <v>0</v>
      </c>
      <c r="N5" s="8">
        <v>0</v>
      </c>
      <c r="O5" s="8">
        <v>0</v>
      </c>
      <c r="P5" s="8">
        <v>1.839</v>
      </c>
      <c r="Q5" s="8">
        <v>1.153</v>
      </c>
      <c r="R5" s="8">
        <v>0.22539999999999999</v>
      </c>
      <c r="S5" s="21">
        <f t="shared" ref="S5:S11" si="10">J5+K5+L5+M5+N5+O5+P5+Q5+R5</f>
        <v>5.2750999999999992</v>
      </c>
      <c r="T5" s="33">
        <f t="shared" si="2"/>
        <v>55.388549999999995</v>
      </c>
      <c r="U5" s="8">
        <v>1</v>
      </c>
      <c r="V5" s="8">
        <v>1</v>
      </c>
      <c r="W5" s="8">
        <v>0</v>
      </c>
      <c r="X5" s="21">
        <f t="shared" ref="X5:X11" si="11">U5+V5+W5</f>
        <v>2</v>
      </c>
      <c r="Y5" s="33">
        <f t="shared" si="3"/>
        <v>6.66</v>
      </c>
      <c r="Z5" s="8">
        <v>0</v>
      </c>
      <c r="AA5" s="8">
        <v>1</v>
      </c>
      <c r="AB5" s="21">
        <f t="shared" ref="AB5:AB11" si="12">Z5+AA5</f>
        <v>1</v>
      </c>
      <c r="AC5" s="33">
        <f t="shared" si="4"/>
        <v>2.5</v>
      </c>
      <c r="AD5" s="17">
        <v>1</v>
      </c>
      <c r="AE5" s="8">
        <v>1</v>
      </c>
      <c r="AF5" s="21">
        <f t="shared" si="5"/>
        <v>2</v>
      </c>
      <c r="AG5" s="33">
        <f t="shared" si="6"/>
        <v>5</v>
      </c>
      <c r="AH5" s="27">
        <v>0</v>
      </c>
      <c r="AI5" s="27">
        <v>0</v>
      </c>
      <c r="AJ5" s="27">
        <v>1</v>
      </c>
      <c r="AK5" s="27">
        <v>1</v>
      </c>
      <c r="AL5" s="27">
        <v>1</v>
      </c>
      <c r="AM5" s="27">
        <f t="shared" si="7"/>
        <v>3</v>
      </c>
      <c r="AN5" s="27">
        <f t="shared" si="8"/>
        <v>3</v>
      </c>
      <c r="AO5" s="27">
        <v>1.0128999999999999</v>
      </c>
      <c r="AP5" s="27">
        <v>0</v>
      </c>
      <c r="AQ5" s="45">
        <v>9.4700000000000006E-2</v>
      </c>
      <c r="AR5" s="38">
        <f t="shared" si="9"/>
        <v>74.491199999999992</v>
      </c>
      <c r="AS5" s="26">
        <v>2</v>
      </c>
      <c r="AT5" s="23">
        <v>0</v>
      </c>
      <c r="AU5" s="23">
        <v>0</v>
      </c>
      <c r="AV5" s="23">
        <v>0</v>
      </c>
      <c r="AW5" s="34">
        <v>70.763999999999996</v>
      </c>
      <c r="AX5" s="26">
        <v>2</v>
      </c>
    </row>
    <row r="6" spans="1:51" x14ac:dyDescent="0.25">
      <c r="A6" s="7" t="s">
        <v>13</v>
      </c>
      <c r="B6" s="14" t="s">
        <v>5</v>
      </c>
      <c r="C6" s="8">
        <v>0.2984</v>
      </c>
      <c r="D6" s="8">
        <v>0.26019999999999999</v>
      </c>
      <c r="E6" s="8">
        <v>0</v>
      </c>
      <c r="F6" s="8">
        <v>0</v>
      </c>
      <c r="G6" s="8">
        <v>0.33360000000000001</v>
      </c>
      <c r="H6" s="21">
        <f t="shared" si="0"/>
        <v>0.89219999999999999</v>
      </c>
      <c r="I6" s="33">
        <f t="shared" si="1"/>
        <v>4.0148999999999999</v>
      </c>
      <c r="J6" s="8">
        <v>0</v>
      </c>
      <c r="K6" s="8">
        <v>0.95</v>
      </c>
      <c r="L6" s="8">
        <v>0.5</v>
      </c>
      <c r="M6" s="8">
        <v>0</v>
      </c>
      <c r="N6" s="8">
        <v>0</v>
      </c>
      <c r="O6" s="8">
        <v>0</v>
      </c>
      <c r="P6" s="8">
        <v>1.298</v>
      </c>
      <c r="Q6" s="8">
        <v>0.94530000000000003</v>
      </c>
      <c r="R6" s="8">
        <v>0.36520000000000002</v>
      </c>
      <c r="S6" s="21">
        <f t="shared" si="10"/>
        <v>4.0585000000000004</v>
      </c>
      <c r="T6" s="33">
        <f t="shared" si="2"/>
        <v>42.614250000000006</v>
      </c>
      <c r="U6" s="8">
        <v>1</v>
      </c>
      <c r="V6" s="8">
        <v>1</v>
      </c>
      <c r="W6" s="8">
        <v>0</v>
      </c>
      <c r="X6" s="21">
        <f t="shared" si="11"/>
        <v>2</v>
      </c>
      <c r="Y6" s="33">
        <f t="shared" si="3"/>
        <v>6.66</v>
      </c>
      <c r="Z6" s="8">
        <v>0</v>
      </c>
      <c r="AA6" s="8">
        <v>1</v>
      </c>
      <c r="AB6" s="21">
        <f t="shared" si="12"/>
        <v>1</v>
      </c>
      <c r="AC6" s="33">
        <f t="shared" si="4"/>
        <v>2.5</v>
      </c>
      <c r="AD6" s="17">
        <v>1</v>
      </c>
      <c r="AE6" s="8">
        <v>1</v>
      </c>
      <c r="AF6" s="21">
        <f t="shared" si="5"/>
        <v>2</v>
      </c>
      <c r="AG6" s="33">
        <f t="shared" si="6"/>
        <v>5</v>
      </c>
      <c r="AH6" s="27">
        <v>1</v>
      </c>
      <c r="AI6" s="27">
        <v>1</v>
      </c>
      <c r="AJ6" s="27">
        <v>1</v>
      </c>
      <c r="AK6" s="27">
        <v>1</v>
      </c>
      <c r="AL6" s="27">
        <v>1</v>
      </c>
      <c r="AM6" s="27">
        <f t="shared" si="7"/>
        <v>5</v>
      </c>
      <c r="AN6" s="27">
        <f t="shared" si="8"/>
        <v>5</v>
      </c>
      <c r="AO6" s="27">
        <v>1.0426</v>
      </c>
      <c r="AP6" s="27">
        <v>0</v>
      </c>
      <c r="AQ6" s="45">
        <v>3.3099999999999997E-2</v>
      </c>
      <c r="AR6" s="38">
        <f t="shared" si="9"/>
        <v>65.789150000000006</v>
      </c>
      <c r="AS6" s="26">
        <v>2</v>
      </c>
      <c r="AT6" s="23">
        <v>0</v>
      </c>
      <c r="AU6" s="23">
        <v>0</v>
      </c>
      <c r="AV6" s="23">
        <v>0</v>
      </c>
      <c r="AW6" s="34">
        <v>61.394599999999997</v>
      </c>
      <c r="AX6" s="26">
        <v>2</v>
      </c>
    </row>
    <row r="7" spans="1:51" x14ac:dyDescent="0.25">
      <c r="A7" s="7" t="s">
        <v>14</v>
      </c>
      <c r="B7" s="14" t="s">
        <v>6</v>
      </c>
      <c r="C7" s="8">
        <v>-0.40670000000000001</v>
      </c>
      <c r="D7" s="8">
        <v>6.5199999999999994E-2</v>
      </c>
      <c r="E7" s="8">
        <v>0</v>
      </c>
      <c r="F7" s="8">
        <v>0</v>
      </c>
      <c r="G7" s="8">
        <v>0.33360000000000001</v>
      </c>
      <c r="H7" s="21">
        <f t="shared" si="0"/>
        <v>-7.9000000000000181E-3</v>
      </c>
      <c r="I7" s="33">
        <f t="shared" si="1"/>
        <v>-3.5550000000000082E-2</v>
      </c>
      <c r="J7" s="8">
        <v>0</v>
      </c>
      <c r="K7" s="8">
        <v>0</v>
      </c>
      <c r="L7" s="8">
        <v>0.5</v>
      </c>
      <c r="M7" s="8">
        <v>0</v>
      </c>
      <c r="N7" s="8">
        <v>0</v>
      </c>
      <c r="O7" s="8">
        <v>0.77</v>
      </c>
      <c r="P7" s="8">
        <v>0.59330000000000005</v>
      </c>
      <c r="Q7" s="8">
        <v>11.0145</v>
      </c>
      <c r="R7" s="8">
        <v>0.38640000000000002</v>
      </c>
      <c r="S7" s="21">
        <f t="shared" si="10"/>
        <v>13.264200000000001</v>
      </c>
      <c r="T7" s="33">
        <f t="shared" si="2"/>
        <v>139.2741</v>
      </c>
      <c r="U7" s="8">
        <v>0</v>
      </c>
      <c r="V7" s="8">
        <v>0</v>
      </c>
      <c r="W7" s="8">
        <v>1</v>
      </c>
      <c r="X7" s="21">
        <f t="shared" si="11"/>
        <v>1</v>
      </c>
      <c r="Y7" s="33">
        <f t="shared" si="3"/>
        <v>3.33</v>
      </c>
      <c r="Z7" s="8">
        <v>0</v>
      </c>
      <c r="AA7" s="8">
        <v>1</v>
      </c>
      <c r="AB7" s="21">
        <f t="shared" si="12"/>
        <v>1</v>
      </c>
      <c r="AC7" s="33">
        <f t="shared" si="4"/>
        <v>2.5</v>
      </c>
      <c r="AD7" s="17">
        <v>1</v>
      </c>
      <c r="AE7" s="8">
        <v>1</v>
      </c>
      <c r="AF7" s="21">
        <f t="shared" si="5"/>
        <v>2</v>
      </c>
      <c r="AG7" s="33">
        <f t="shared" si="6"/>
        <v>5</v>
      </c>
      <c r="AH7" s="27">
        <v>0</v>
      </c>
      <c r="AI7" s="27">
        <v>0</v>
      </c>
      <c r="AJ7" s="27">
        <v>1</v>
      </c>
      <c r="AK7" s="27">
        <v>0.5</v>
      </c>
      <c r="AL7" s="27">
        <v>0.75</v>
      </c>
      <c r="AM7" s="27">
        <f t="shared" si="7"/>
        <v>2.25</v>
      </c>
      <c r="AN7" s="27">
        <f t="shared" si="8"/>
        <v>2.25</v>
      </c>
      <c r="AO7" s="27">
        <v>1.7965</v>
      </c>
      <c r="AP7" s="27">
        <v>0</v>
      </c>
      <c r="AQ7" s="45">
        <v>6.9900000000000004E-2</v>
      </c>
      <c r="AR7" s="38">
        <f t="shared" si="9"/>
        <v>152.31855000000002</v>
      </c>
      <c r="AS7" s="26">
        <v>2</v>
      </c>
      <c r="AT7" s="23">
        <v>0</v>
      </c>
      <c r="AU7" s="23">
        <v>0</v>
      </c>
      <c r="AV7" s="23">
        <v>0</v>
      </c>
      <c r="AW7" s="34">
        <v>230.5386</v>
      </c>
      <c r="AX7" s="26">
        <v>3</v>
      </c>
    </row>
    <row r="8" spans="1:51" x14ac:dyDescent="0.25">
      <c r="A8" s="7" t="s">
        <v>15</v>
      </c>
      <c r="B8" s="14" t="s">
        <v>7</v>
      </c>
      <c r="C8" s="8">
        <v>-0.57899999999999996</v>
      </c>
      <c r="D8" s="8">
        <v>0.4652</v>
      </c>
      <c r="E8" s="8">
        <v>0</v>
      </c>
      <c r="F8" s="8">
        <v>0</v>
      </c>
      <c r="G8" s="8">
        <v>0.33360000000000001</v>
      </c>
      <c r="H8" s="21">
        <f t="shared" si="0"/>
        <v>0.21980000000000005</v>
      </c>
      <c r="I8" s="33">
        <f t="shared" si="1"/>
        <v>0.9891000000000002</v>
      </c>
      <c r="J8" s="8">
        <v>0</v>
      </c>
      <c r="K8" s="8">
        <v>0.51200000000000001</v>
      </c>
      <c r="L8" s="8">
        <v>0.5</v>
      </c>
      <c r="M8" s="8">
        <v>0</v>
      </c>
      <c r="N8" s="8">
        <v>0</v>
      </c>
      <c r="O8" s="8">
        <v>0</v>
      </c>
      <c r="P8" s="8">
        <v>0.42099999999999999</v>
      </c>
      <c r="Q8" s="8">
        <v>4.9210000000000003</v>
      </c>
      <c r="R8" s="8">
        <v>0.2145</v>
      </c>
      <c r="S8" s="21">
        <f>J8+K8+L8+M8+N8+O8+P8+Q8+R8</f>
        <v>6.5685000000000002</v>
      </c>
      <c r="T8" s="33">
        <f t="shared" si="2"/>
        <v>68.969250000000002</v>
      </c>
      <c r="U8" s="8">
        <v>1</v>
      </c>
      <c r="V8" s="8">
        <v>1</v>
      </c>
      <c r="W8" s="8">
        <v>0</v>
      </c>
      <c r="X8" s="21">
        <f t="shared" si="11"/>
        <v>2</v>
      </c>
      <c r="Y8" s="33">
        <f t="shared" si="3"/>
        <v>6.66</v>
      </c>
      <c r="Z8" s="8">
        <v>0</v>
      </c>
      <c r="AA8" s="8">
        <v>1</v>
      </c>
      <c r="AB8" s="21">
        <f t="shared" si="12"/>
        <v>1</v>
      </c>
      <c r="AC8" s="33">
        <f t="shared" si="4"/>
        <v>2.5</v>
      </c>
      <c r="AD8" s="17">
        <v>1</v>
      </c>
      <c r="AE8" s="8">
        <v>1</v>
      </c>
      <c r="AF8" s="21">
        <f t="shared" si="5"/>
        <v>2</v>
      </c>
      <c r="AG8" s="33">
        <f t="shared" si="6"/>
        <v>5</v>
      </c>
      <c r="AH8" s="27">
        <v>1</v>
      </c>
      <c r="AI8" s="27">
        <v>1</v>
      </c>
      <c r="AJ8" s="27">
        <v>1</v>
      </c>
      <c r="AK8" s="27">
        <v>1</v>
      </c>
      <c r="AL8" s="27">
        <v>0.96609999999999996</v>
      </c>
      <c r="AM8" s="27">
        <f t="shared" si="7"/>
        <v>4.9661</v>
      </c>
      <c r="AN8" s="27">
        <f t="shared" si="8"/>
        <v>4.9661</v>
      </c>
      <c r="AO8" s="27">
        <v>1.1214</v>
      </c>
      <c r="AP8" s="27">
        <v>0</v>
      </c>
      <c r="AQ8" s="45">
        <v>8.5000000000000006E-3</v>
      </c>
      <c r="AR8" s="38">
        <f t="shared" si="9"/>
        <v>89.08444999999999</v>
      </c>
      <c r="AS8" s="26">
        <v>2</v>
      </c>
      <c r="AT8" s="23">
        <v>0</v>
      </c>
      <c r="AU8" s="23">
        <v>0</v>
      </c>
      <c r="AV8" s="23">
        <v>0</v>
      </c>
      <c r="AW8" s="34">
        <v>102.5493</v>
      </c>
      <c r="AX8" s="26">
        <v>2</v>
      </c>
    </row>
    <row r="9" spans="1:51" x14ac:dyDescent="0.25">
      <c r="A9" s="7" t="s">
        <v>16</v>
      </c>
      <c r="B9" s="14" t="s">
        <v>8</v>
      </c>
      <c r="C9" s="8">
        <v>-0.1014</v>
      </c>
      <c r="D9" s="8">
        <v>0.36459999999999998</v>
      </c>
      <c r="E9" s="8">
        <v>0</v>
      </c>
      <c r="F9" s="8">
        <v>0</v>
      </c>
      <c r="G9" s="8">
        <v>0.33360000000000001</v>
      </c>
      <c r="H9" s="21">
        <f t="shared" si="0"/>
        <v>0.5968</v>
      </c>
      <c r="I9" s="33">
        <f t="shared" si="1"/>
        <v>2.6856</v>
      </c>
      <c r="J9" s="8">
        <v>0</v>
      </c>
      <c r="K9" s="8">
        <v>0</v>
      </c>
      <c r="L9" s="8">
        <v>0.5</v>
      </c>
      <c r="M9" s="8">
        <v>0</v>
      </c>
      <c r="N9" s="8">
        <v>0</v>
      </c>
      <c r="O9" s="8">
        <v>0</v>
      </c>
      <c r="P9" s="8">
        <v>0.89800000000000002</v>
      </c>
      <c r="Q9" s="8">
        <v>3.2208000000000001</v>
      </c>
      <c r="R9" s="8">
        <v>0.1123</v>
      </c>
      <c r="S9" s="21">
        <f t="shared" si="10"/>
        <v>4.7311000000000005</v>
      </c>
      <c r="T9" s="33">
        <f t="shared" si="2"/>
        <v>49.676550000000006</v>
      </c>
      <c r="U9" s="8">
        <v>1</v>
      </c>
      <c r="V9" s="8">
        <v>1</v>
      </c>
      <c r="W9" s="8">
        <v>0</v>
      </c>
      <c r="X9" s="21">
        <f t="shared" si="11"/>
        <v>2</v>
      </c>
      <c r="Y9" s="33">
        <f t="shared" si="3"/>
        <v>6.66</v>
      </c>
      <c r="Z9" s="8">
        <v>0</v>
      </c>
      <c r="AA9" s="8">
        <v>1</v>
      </c>
      <c r="AB9" s="21">
        <f t="shared" si="12"/>
        <v>1</v>
      </c>
      <c r="AC9" s="33">
        <f t="shared" si="4"/>
        <v>2.5</v>
      </c>
      <c r="AD9" s="17">
        <v>0</v>
      </c>
      <c r="AE9" s="8">
        <v>1</v>
      </c>
      <c r="AF9" s="21">
        <f t="shared" si="5"/>
        <v>1</v>
      </c>
      <c r="AG9" s="33">
        <f t="shared" si="6"/>
        <v>2.5</v>
      </c>
      <c r="AH9" s="27">
        <v>0</v>
      </c>
      <c r="AI9" s="27">
        <v>0</v>
      </c>
      <c r="AJ9" s="27">
        <v>1</v>
      </c>
      <c r="AK9" s="27">
        <v>0.5</v>
      </c>
      <c r="AL9" s="27">
        <v>0.44</v>
      </c>
      <c r="AM9" s="27">
        <f t="shared" si="7"/>
        <v>1.94</v>
      </c>
      <c r="AN9" s="27">
        <f t="shared" si="8"/>
        <v>1.94</v>
      </c>
      <c r="AO9" s="27">
        <v>1.0124200000000001</v>
      </c>
      <c r="AP9" s="27">
        <v>0</v>
      </c>
      <c r="AQ9" s="45">
        <v>0.27760000000000001</v>
      </c>
      <c r="AR9" s="38">
        <f t="shared" si="9"/>
        <v>65.962150000000008</v>
      </c>
      <c r="AS9" s="26">
        <v>2</v>
      </c>
      <c r="AT9" s="23">
        <v>0</v>
      </c>
      <c r="AU9" s="23">
        <v>0</v>
      </c>
      <c r="AV9" s="23">
        <v>0</v>
      </c>
      <c r="AW9" s="34">
        <v>144.16659999999999</v>
      </c>
      <c r="AX9" s="26">
        <v>2</v>
      </c>
    </row>
    <row r="10" spans="1:51" x14ac:dyDescent="0.25">
      <c r="A10" s="7" t="s">
        <v>17</v>
      </c>
      <c r="B10" s="14" t="s">
        <v>9</v>
      </c>
      <c r="C10" s="8">
        <v>0.19</v>
      </c>
      <c r="D10" s="8">
        <v>0.47499999999999998</v>
      </c>
      <c r="E10" s="8">
        <v>0</v>
      </c>
      <c r="F10" s="8">
        <v>0</v>
      </c>
      <c r="G10" s="8">
        <v>0.33360000000000001</v>
      </c>
      <c r="H10" s="21">
        <f t="shared" si="0"/>
        <v>0.99860000000000004</v>
      </c>
      <c r="I10" s="33">
        <f t="shared" si="1"/>
        <v>4.4937000000000005</v>
      </c>
      <c r="J10" s="8">
        <v>0</v>
      </c>
      <c r="K10" s="8">
        <v>0.98619999999999997</v>
      </c>
      <c r="L10" s="8">
        <v>0.5</v>
      </c>
      <c r="M10" s="8">
        <v>0</v>
      </c>
      <c r="N10" s="8">
        <v>0</v>
      </c>
      <c r="O10" s="8">
        <v>0</v>
      </c>
      <c r="P10" s="8">
        <v>1.19</v>
      </c>
      <c r="Q10" s="8">
        <v>9.8219999999999992</v>
      </c>
      <c r="R10" s="8">
        <v>0.15629999999999999</v>
      </c>
      <c r="S10" s="21">
        <f>J10+K10+L10+M10+N10+O10+P10+Q10+R10</f>
        <v>12.654499999999999</v>
      </c>
      <c r="T10" s="33">
        <f t="shared" si="2"/>
        <v>132.87224999999998</v>
      </c>
      <c r="U10" s="8">
        <v>1</v>
      </c>
      <c r="V10" s="8">
        <v>1</v>
      </c>
      <c r="W10" s="8">
        <v>0</v>
      </c>
      <c r="X10" s="21">
        <f t="shared" si="11"/>
        <v>2</v>
      </c>
      <c r="Y10" s="33">
        <f t="shared" si="3"/>
        <v>6.66</v>
      </c>
      <c r="Z10" s="8">
        <v>1</v>
      </c>
      <c r="AA10" s="8">
        <v>1</v>
      </c>
      <c r="AB10" s="21">
        <f t="shared" si="12"/>
        <v>2</v>
      </c>
      <c r="AC10" s="33">
        <f t="shared" si="4"/>
        <v>5</v>
      </c>
      <c r="AD10" s="17">
        <v>1</v>
      </c>
      <c r="AE10" s="8">
        <v>1</v>
      </c>
      <c r="AF10" s="21">
        <f t="shared" si="5"/>
        <v>2</v>
      </c>
      <c r="AG10" s="33">
        <f t="shared" si="6"/>
        <v>5</v>
      </c>
      <c r="AH10" s="27">
        <v>1</v>
      </c>
      <c r="AI10" s="27">
        <v>1</v>
      </c>
      <c r="AJ10" s="27">
        <v>1</v>
      </c>
      <c r="AK10" s="27">
        <v>1</v>
      </c>
      <c r="AL10" s="27">
        <v>1</v>
      </c>
      <c r="AM10" s="27">
        <f t="shared" si="7"/>
        <v>5</v>
      </c>
      <c r="AN10" s="27">
        <f t="shared" si="8"/>
        <v>5</v>
      </c>
      <c r="AO10" s="27">
        <v>1.0860000000000001</v>
      </c>
      <c r="AP10" s="27">
        <v>0</v>
      </c>
      <c r="AQ10" s="45">
        <v>0.25380000000000003</v>
      </c>
      <c r="AR10" s="38">
        <f t="shared" si="9"/>
        <v>159.02594999999997</v>
      </c>
      <c r="AS10" s="26">
        <v>2</v>
      </c>
      <c r="AT10" s="23">
        <v>0</v>
      </c>
      <c r="AU10" s="23">
        <v>0</v>
      </c>
      <c r="AV10" s="23">
        <v>0</v>
      </c>
      <c r="AW10" s="34">
        <v>156.89689999999999</v>
      </c>
      <c r="AX10" s="26">
        <v>2</v>
      </c>
    </row>
    <row r="11" spans="1:51" x14ac:dyDescent="0.25">
      <c r="A11" s="7" t="s">
        <v>18</v>
      </c>
      <c r="B11" s="14" t="s">
        <v>10</v>
      </c>
      <c r="C11" s="8">
        <v>0.182</v>
      </c>
      <c r="D11" s="8">
        <v>0.36230000000000001</v>
      </c>
      <c r="E11" s="8">
        <v>0</v>
      </c>
      <c r="F11" s="8">
        <v>0</v>
      </c>
      <c r="G11" s="8">
        <v>0.33360000000000001</v>
      </c>
      <c r="H11" s="21">
        <f t="shared" si="0"/>
        <v>0.87790000000000001</v>
      </c>
      <c r="I11" s="33">
        <f t="shared" si="1"/>
        <v>3.9505500000000002</v>
      </c>
      <c r="J11" s="8">
        <v>0</v>
      </c>
      <c r="K11" s="8">
        <v>0.73850000000000005</v>
      </c>
      <c r="L11" s="8">
        <v>0.5</v>
      </c>
      <c r="M11" s="8">
        <v>0</v>
      </c>
      <c r="N11" s="8">
        <v>0</v>
      </c>
      <c r="O11" s="8">
        <v>0</v>
      </c>
      <c r="P11" s="8">
        <v>1.1820999999999999</v>
      </c>
      <c r="Q11" s="8">
        <v>0.99939999999999996</v>
      </c>
      <c r="R11" s="8">
        <v>0.36409999999999998</v>
      </c>
      <c r="S11" s="21">
        <f t="shared" si="10"/>
        <v>3.7841000000000005</v>
      </c>
      <c r="T11" s="33">
        <f t="shared" si="2"/>
        <v>39.733050000000006</v>
      </c>
      <c r="U11" s="8">
        <v>1</v>
      </c>
      <c r="V11" s="8">
        <v>1</v>
      </c>
      <c r="W11" s="8">
        <v>0</v>
      </c>
      <c r="X11" s="21">
        <f t="shared" si="11"/>
        <v>2</v>
      </c>
      <c r="Y11" s="33">
        <f t="shared" si="3"/>
        <v>6.66</v>
      </c>
      <c r="Z11" s="8">
        <v>0</v>
      </c>
      <c r="AA11" s="8">
        <v>1</v>
      </c>
      <c r="AB11" s="21">
        <f t="shared" si="12"/>
        <v>1</v>
      </c>
      <c r="AC11" s="33">
        <f t="shared" si="4"/>
        <v>2.5</v>
      </c>
      <c r="AD11" s="17">
        <v>1</v>
      </c>
      <c r="AE11" s="8">
        <v>1</v>
      </c>
      <c r="AF11" s="21">
        <f t="shared" si="5"/>
        <v>2</v>
      </c>
      <c r="AG11" s="33">
        <f t="shared" si="6"/>
        <v>5</v>
      </c>
      <c r="AH11" s="27">
        <v>0</v>
      </c>
      <c r="AI11" s="27">
        <v>0</v>
      </c>
      <c r="AJ11" s="27">
        <v>1</v>
      </c>
      <c r="AK11" s="27">
        <v>1</v>
      </c>
      <c r="AL11" s="27">
        <v>1</v>
      </c>
      <c r="AM11" s="27">
        <f t="shared" si="7"/>
        <v>3</v>
      </c>
      <c r="AN11" s="27">
        <f t="shared" si="8"/>
        <v>3</v>
      </c>
      <c r="AO11" s="27">
        <v>1.3512</v>
      </c>
      <c r="AP11" s="27">
        <v>0</v>
      </c>
      <c r="AQ11" s="45">
        <v>0.54010000000000002</v>
      </c>
      <c r="AR11" s="38">
        <f t="shared" si="9"/>
        <v>60.843600000000009</v>
      </c>
      <c r="AS11" s="26">
        <v>2</v>
      </c>
      <c r="AT11" s="23">
        <v>0</v>
      </c>
      <c r="AU11" s="23">
        <v>0</v>
      </c>
      <c r="AV11" s="23">
        <v>0</v>
      </c>
      <c r="AW11" s="34">
        <v>55.574100000000001</v>
      </c>
      <c r="AX11" s="26">
        <v>2</v>
      </c>
    </row>
    <row r="12" spans="1:51" s="11" customFormat="1" ht="75.75" thickBot="1" x14ac:dyDescent="0.3">
      <c r="A12" s="9"/>
      <c r="B12" s="15" t="s">
        <v>0</v>
      </c>
      <c r="C12" s="19">
        <v>1.5</v>
      </c>
      <c r="D12" s="19">
        <v>1.5</v>
      </c>
      <c r="E12" s="19">
        <v>0.5</v>
      </c>
      <c r="F12" s="19">
        <v>0.5</v>
      </c>
      <c r="G12" s="19">
        <v>0.5</v>
      </c>
      <c r="H12" s="19"/>
      <c r="I12" s="35">
        <v>4.5</v>
      </c>
      <c r="J12" s="19">
        <v>1.5</v>
      </c>
      <c r="K12" s="41" t="s">
        <v>44</v>
      </c>
      <c r="L12" s="19">
        <v>0.5</v>
      </c>
      <c r="M12" s="19">
        <v>1.5</v>
      </c>
      <c r="N12" s="19">
        <v>1</v>
      </c>
      <c r="O12" s="19">
        <v>0.5</v>
      </c>
      <c r="P12" s="19">
        <v>1.5</v>
      </c>
      <c r="Q12" s="19">
        <v>0.5</v>
      </c>
      <c r="R12" s="19">
        <v>1.5</v>
      </c>
      <c r="S12" s="19"/>
      <c r="T12" s="35">
        <v>10.5</v>
      </c>
      <c r="U12" s="19">
        <v>1</v>
      </c>
      <c r="V12" s="19">
        <v>1</v>
      </c>
      <c r="W12" s="42">
        <v>1.33</v>
      </c>
      <c r="X12" s="19"/>
      <c r="Y12" s="39">
        <v>3.33</v>
      </c>
      <c r="Z12" s="19">
        <v>2</v>
      </c>
      <c r="AA12" s="19">
        <v>0.5</v>
      </c>
      <c r="AB12" s="19"/>
      <c r="AC12" s="35">
        <v>2.5</v>
      </c>
      <c r="AD12" s="18">
        <v>0.5</v>
      </c>
      <c r="AE12" s="19">
        <v>2</v>
      </c>
      <c r="AF12" s="19"/>
      <c r="AG12" s="35">
        <v>2.5</v>
      </c>
      <c r="AH12" s="28">
        <v>0.5</v>
      </c>
      <c r="AI12" s="28">
        <v>0.4</v>
      </c>
      <c r="AJ12" s="28">
        <v>0.5</v>
      </c>
      <c r="AK12" s="28">
        <v>0.5</v>
      </c>
      <c r="AL12" s="28">
        <v>1.5</v>
      </c>
      <c r="AM12" s="28"/>
      <c r="AN12" s="28"/>
      <c r="AO12" s="28"/>
      <c r="AP12" s="28"/>
      <c r="AQ12" s="46"/>
      <c r="AR12" s="10"/>
      <c r="AS12" s="10"/>
      <c r="AT12" s="24"/>
      <c r="AU12" s="18"/>
      <c r="AV12" s="18"/>
      <c r="AW12" s="36"/>
      <c r="AX12" s="10"/>
    </row>
  </sheetData>
  <pageMargins left="0.23622047244094491" right="0.23622047244094491" top="0.74803149606299213" bottom="0.74803149606299213" header="0.31496062992125984" footer="0.31496062992125984"/>
  <pageSetup paperSize="9" scale="66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 1</vt:lpstr>
      <vt:lpstr>Лист1</vt:lpstr>
      <vt:lpstr>'Лист 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NKarandaeva</dc:creator>
  <cp:lastModifiedBy>NN</cp:lastModifiedBy>
  <cp:lastPrinted>2023-04-10T03:06:44Z</cp:lastPrinted>
  <dcterms:created xsi:type="dcterms:W3CDTF">2015-06-10T03:45:39Z</dcterms:created>
  <dcterms:modified xsi:type="dcterms:W3CDTF">2025-02-16T10:03:13Z</dcterms:modified>
</cp:coreProperties>
</file>